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G30" i="3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8" i="3" s="1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9" i="3" s="1"/>
  <c r="G54" i="2"/>
  <c r="G60" i="3" s="1"/>
  <c r="G55" i="2"/>
  <c r="G56" i="2"/>
  <c r="G2" i="2"/>
  <c r="J22" i="3"/>
  <c r="J3" i="2"/>
  <c r="J9" i="3" s="1"/>
  <c r="J4" i="2"/>
  <c r="J10" i="3" s="1"/>
  <c r="J5" i="2"/>
  <c r="J11" i="3" s="1"/>
  <c r="J6" i="2"/>
  <c r="J12" i="3" s="1"/>
  <c r="J7" i="2"/>
  <c r="J13" i="3" s="1"/>
  <c r="J8" i="2"/>
  <c r="J9" i="2"/>
  <c r="J15" i="3" s="1"/>
  <c r="J10" i="2"/>
  <c r="J16" i="3" s="1"/>
  <c r="J11" i="2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6" i="3" s="1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53" i="3" s="1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2" i="2" l="1"/>
  <c r="D7" i="4" s="1"/>
  <c r="K56" i="2"/>
  <c r="D61" i="4" s="1"/>
  <c r="K55" i="2"/>
  <c r="D60" i="4" s="1"/>
  <c r="K47" i="2"/>
  <c r="D52" i="4" s="1"/>
  <c r="K39" i="2"/>
  <c r="D44" i="4" s="1"/>
  <c r="K23" i="2"/>
  <c r="D28" i="4" s="1"/>
  <c r="K43" i="2"/>
  <c r="D48" i="4" s="1"/>
  <c r="K16" i="2"/>
  <c r="D21" i="4" s="1"/>
  <c r="K40" i="2"/>
  <c r="D45" i="4" s="1"/>
  <c r="G62" i="3"/>
  <c r="K51" i="2"/>
  <c r="D56" i="4" s="1"/>
  <c r="K35" i="2"/>
  <c r="D40" i="4" s="1"/>
  <c r="K48" i="2"/>
  <c r="D53" i="4" s="1"/>
  <c r="G22" i="3"/>
  <c r="K27" i="2"/>
  <c r="D32" i="4" s="1"/>
  <c r="K19" i="2"/>
  <c r="D24" i="4" s="1"/>
  <c r="J25" i="3"/>
  <c r="K53" i="2"/>
  <c r="D58" i="4" s="1"/>
  <c r="K45" i="2"/>
  <c r="D50" i="4" s="1"/>
  <c r="K37" i="2"/>
  <c r="D42" i="4" s="1"/>
  <c r="G51" i="3"/>
  <c r="K32" i="2"/>
  <c r="D37" i="4" s="1"/>
  <c r="K33" i="2"/>
  <c r="D38" i="4" s="1"/>
  <c r="K24" i="2"/>
  <c r="D29" i="4" s="1"/>
  <c r="K11" i="2"/>
  <c r="D16" i="4" s="1"/>
  <c r="K8" i="2"/>
  <c r="D13" i="4" s="1"/>
  <c r="K3" i="2"/>
  <c r="D8" i="4" s="1"/>
  <c r="K15" i="2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T29" i="2" s="1"/>
  <c r="U29" i="2" s="1"/>
  <c r="O30" i="2"/>
  <c r="O31" i="2"/>
  <c r="T31" i="2" s="1"/>
  <c r="U31" i="2" s="1"/>
  <c r="O32" i="2"/>
  <c r="O33" i="2"/>
  <c r="T33" i="2" s="1"/>
  <c r="U33" i="2" s="1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T28" i="2" l="1"/>
  <c r="U28" i="2" s="1"/>
  <c r="T30" i="2"/>
  <c r="U30" i="2" s="1"/>
  <c r="T32" i="2"/>
  <c r="U32" i="2" s="1"/>
  <c r="O56" i="3"/>
  <c r="S50" i="2"/>
  <c r="E55" i="4" s="1"/>
  <c r="M56" i="3"/>
  <c r="T10" i="2"/>
  <c r="F15" i="4" s="1"/>
  <c r="S10" i="2"/>
  <c r="E15" i="4" s="1"/>
  <c r="M16" i="3"/>
  <c r="S33" i="2"/>
  <c r="E38" i="4" s="1"/>
  <c r="M39" i="3"/>
  <c r="T17" i="2"/>
  <c r="O23" i="3" s="1"/>
  <c r="S17" i="2"/>
  <c r="E22" i="4" s="1"/>
  <c r="M23" i="3"/>
  <c r="S56" i="2"/>
  <c r="E61" i="4" s="1"/>
  <c r="M62" i="3"/>
  <c r="O46" i="3"/>
  <c r="M46" i="3"/>
  <c r="S40" i="2"/>
  <c r="E45" i="4" s="1"/>
  <c r="S32" i="2"/>
  <c r="E37" i="4" s="1"/>
  <c r="M38" i="3"/>
  <c r="T24" i="2"/>
  <c r="O30" i="3" s="1"/>
  <c r="M30" i="3"/>
  <c r="S24" i="2"/>
  <c r="E29" i="4" s="1"/>
  <c r="T16" i="2"/>
  <c r="F21" i="4" s="1"/>
  <c r="S16" i="2"/>
  <c r="E21" i="4" s="1"/>
  <c r="M22" i="3"/>
  <c r="T8" i="2"/>
  <c r="F13" i="4" s="1"/>
  <c r="S8" i="2"/>
  <c r="E13" i="4" s="1"/>
  <c r="M14" i="3"/>
  <c r="T26" i="2"/>
  <c r="O32" i="3" s="1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59" i="3"/>
  <c r="F58" i="4"/>
  <c r="O41" i="3"/>
  <c r="F61" i="4"/>
  <c r="O62" i="3"/>
  <c r="F55" i="4"/>
  <c r="O55" i="3"/>
  <c r="F54" i="4"/>
  <c r="O39" i="3"/>
  <c r="F38" i="4"/>
  <c r="F60" i="4"/>
  <c r="O61" i="3"/>
  <c r="O45" i="3"/>
  <c r="F36" i="4"/>
  <c r="O37" i="3"/>
  <c r="O43" i="3"/>
  <c r="O49" i="3"/>
  <c r="F48" i="4"/>
  <c r="O60" i="3"/>
  <c r="O52" i="3"/>
  <c r="F43" i="4"/>
  <c r="O44" i="3"/>
  <c r="S51" i="2"/>
  <c r="E56" i="4" s="1"/>
  <c r="N57" i="3"/>
  <c r="T7" i="2"/>
  <c r="T13" i="2"/>
  <c r="T11" i="2"/>
  <c r="F37" i="4" l="1"/>
  <c r="F33" i="4"/>
  <c r="O34" i="3"/>
  <c r="F31" i="4"/>
  <c r="O36" i="3"/>
  <c r="F35" i="4"/>
  <c r="F22" i="4"/>
  <c r="O14" i="3"/>
  <c r="O22" i="3"/>
  <c r="F29" i="4"/>
  <c r="O8" i="3"/>
  <c r="F7" i="4"/>
  <c r="F9" i="4"/>
  <c r="O21" i="3"/>
  <c r="F17" i="4"/>
  <c r="O16" i="3"/>
  <c r="O31" i="3"/>
  <c r="F23" i="4"/>
  <c r="F10" i="4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<sst xmlns="http://schemas.openxmlformats.org/spreadsheetml/2006/main" count="250" uniqueCount="192">
  <si>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</si>
  <si>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</si>
  <si>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</si>
  <si>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</si>
  <si>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</si>
  <si>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</si>
  <si>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</si>
  <si>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</si>
  <si>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</si>
  <si>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</si>
  <si>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</si>
  <si>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</si>
  <si>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</si>
  <si>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</si>
  <si>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</si>
  <si>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</si>
  <si>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</si>
  <si>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</si>
  <si>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</si>
  <si>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</si>
  <si>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</si>
  <si>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</si>
  <si>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</si>
  <si>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</si>
  <si>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</si>
  <si>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</si>
  <si>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</si>
  <si>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</si>
  <si>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</si>
  <si>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</si>
  <si>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</si>
  <si>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</si>
  <si>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</si>
  <si>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</si>
  <si>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</si>
  <si>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</si>
  <si>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</si>
  <si>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</si>
  <si>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</si>
  <si>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</si>
  <si>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</si>
  <si>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</si>
  <si>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</si>
  <si>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</si>
  <si>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</si>
  <si>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</si>
  <si>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</si>
  <si>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</si>
  <si>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</si>
  <si>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</si>
  <si>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</si>
  <si>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</si>
  <si>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</si>
  <si>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</si>
  <si>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</si>
  <si>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</si>
  <si>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</si>
  <si>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</si>
  <si>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</si>
  <si>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</si>
  <si>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</si>
  <si>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</si>
  <si>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</si>
  <si>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</si>
  <si>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</si>
  <si>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</si>
  <si>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</si>
  <si>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</si>
  <si>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</si>
  <si>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</si>
  <si>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</si>
  <si>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</si>
  <si>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</si>
  <si>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</si>
  <si>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</si>
  <si>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</si>
  <si>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</si>
  <si>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</si>
  <si>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</si>
  <si>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</si>
  <si>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</si>
  <si>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</si>
  <si>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</si>
  <si>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</si>
  <si>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</si>
  <si>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</si>
  <si>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</si>
  <si>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</si>
  <si>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</si>
  <si>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</si>
  <si>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</si>
  <si>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</si>
  <si>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</si>
  <si>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</si>
  <si>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</si>
  <si>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</si>
  <si>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</si>
  <si>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</si>
  <si>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</si>
  <si>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</si>
  <si>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</si>
  <si>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</si>
  <si>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</si>
  <si>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</si>
  <si>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</si>
  <si>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</si>
  <si>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</si>
  <si>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</si>
  <si>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</si>
  <si>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</si>
  <si>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</si>
  <si>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</si>
  <si>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</si>
  <si>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</si>
  <si>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</si>
  <si>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</si>
  <si>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</si>
  <si>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</si>
  <si>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</si>
  <si>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</si>
  <si>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</si>
  <si>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</si>
  <si>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</si>
  <si>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</si>
  <si>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</si>
  <si>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</si>
  <si>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</si>
  <si>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</si>
  <si>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</si>
  <si>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</si>
  <si>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</si>
  <si>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</si>
  <si>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</si>
  <si>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</si>
  <si>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</si>
  <si>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</si>
  <si>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</si>
  <si>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</si>
  <si>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</si>
  <si>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</si>
  <si>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</si>
  <si>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</si>
  <si>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</si>
  <si>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</si>
  <si>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</si>
  <si>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</si>
  <si>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</si>
  <si>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</si>
  <si>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</si>
  <si>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</si>
  <si>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</si>
  <si>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</si>
  <si>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</si>
  <si>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</si>
  <si>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</si>
  <si>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</si>
  <si>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</si>
  <si>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</si>
  <si>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</si>
  <si>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</si>
  <si>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</si>
  <si>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</si>
  <si>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</si>
  <si>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</si>
  <si>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</si>
  <si>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</si>
  <si>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</si>
  <si>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</si>
  <si>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</si>
  <si>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</si>
  <si>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</si>
  <si>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</si>
  <si>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</si>
  <si>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</si>
  <si>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</si>
  <si>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</si>
  <si>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</si>
  <si>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</si>
  <si>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</si>
  <si>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</si>
  <si>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</si>
  <si>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</si>
  <si>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</si>
  <si>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</si>
  <si>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</si>
  <si>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</si>
  <si>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</si>
  <si>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</si>
  <si>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</si>
  <si>
    <t>29/14</t>
  </si>
  <si>
    <t xml:space="preserve">Adlija </t>
  </si>
  <si>
    <t>Kalamperović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</si>
</sst>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168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169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47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46</v>
      </c>
    </row>
    <row r="6" spans="1:6" ht="14.7" customHeight="1" x14ac:dyDescent="0.3">
      <c r="E6">
        <v>60</v>
      </c>
      <c r="F6" s="1" t="s">
        <v>45</v>
      </c>
    </row>
    <row r="7" spans="1:6" ht="14.7" customHeight="1" x14ac:dyDescent="0.3">
      <c r="E7">
        <v>70</v>
      </c>
      <c r="F7" s="1" t="s">
        <v>44</v>
      </c>
    </row>
    <row r="8" spans="1:6" ht="14.7" customHeight="1" x14ac:dyDescent="0.3">
      <c r="E8">
        <v>80</v>
      </c>
      <c r="F8" s="1" t="s">
        <v>43</v>
      </c>
    </row>
    <row r="9" spans="1:6" ht="14.7" customHeight="1" x14ac:dyDescent="0.3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8" workbookViewId="0">
      <selection activeCell="D8" sqref="D1:Q1048576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7" customHeight="1" x14ac:dyDescent="0.3">
      <c r="A2" s="25" t="s">
        <v>118</v>
      </c>
      <c r="B2" s="25" t="s">
        <v>7</v>
      </c>
      <c r="C2" s="25" t="s">
        <v>119</v>
      </c>
      <c r="D2" s="25" t="s">
        <v>120</v>
      </c>
      <c r="F2">
        <v>10</v>
      </c>
      <c r="G2">
        <f>IF(AND(E2="",F2=""),"",MAX(E2:F2))</f>
        <v>10</v>
      </c>
      <c r="I2">
        <v>11</v>
      </c>
      <c r="J2" s="9">
        <f>IF(AND(H2="",I2=""),"",MAX(H2:I2))</f>
        <v>11</v>
      </c>
      <c r="K2" s="9">
        <f>IF(AND(G2="",J2=""),"",SUM(G2,J2))</f>
        <v>21</v>
      </c>
      <c r="L2" s="9"/>
      <c r="M2">
        <v>0</v>
      </c>
      <c r="N2">
        <v>0</v>
      </c>
      <c r="O2">
        <f>IF(AND(M2="",N2=""),"",M2+N2)</f>
        <v>0</v>
      </c>
      <c r="P2">
        <v>0</v>
      </c>
      <c r="Q2">
        <v>0</v>
      </c>
      <c r="R2">
        <f>IF(AND(P2="",Q2=""),"",P2+Q2)</f>
        <v>0</v>
      </c>
      <c r="S2">
        <f>IF(AND(O2="",R2=""),"",MAX(O2,R2))</f>
        <v>0</v>
      </c>
      <c r="T2" s="1">
        <f>+MAX(E2:F2)+MAX(H2:I2)+MAX(O2,R2)</f>
        <v>21</v>
      </c>
      <c r="U2" s="2" t="str">
        <f>+VLOOKUP(T2,'Detalji 1'!$E$4:$F$9,2,TRUE)</f>
        <v>F</v>
      </c>
    </row>
    <row r="3" spans="1:21" ht="14.7" customHeight="1" x14ac:dyDescent="0.3">
      <c r="A3" s="25" t="s">
        <v>15</v>
      </c>
      <c r="B3" s="25" t="s">
        <v>16</v>
      </c>
      <c r="C3" s="25" t="s">
        <v>30</v>
      </c>
      <c r="D3" s="25" t="s">
        <v>121</v>
      </c>
      <c r="E3">
        <v>1.5</v>
      </c>
      <c r="F3">
        <v>8</v>
      </c>
      <c r="G3">
        <f t="shared" ref="G3:G56" si="0">IF(AND(E3="",F3=""),"",MAX(E3:F3))</f>
        <v>8</v>
      </c>
      <c r="H3">
        <v>0</v>
      </c>
      <c r="I3">
        <v>6</v>
      </c>
      <c r="J3" s="9">
        <f t="shared" ref="J3:J56" si="1">IF(AND(H3="",I3=""),"",MAX(H3:I3))</f>
        <v>6</v>
      </c>
      <c r="K3" s="9">
        <f t="shared" ref="K3:K56" si="2">IF(AND(G3="",J3=""),"",SUM(G3,J3))</f>
        <v>14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14</v>
      </c>
      <c r="U3" s="2" t="str">
        <f>+VLOOKUP(T3,'Detalji 1'!$E$4:$F$9,2,TRUE)</f>
        <v>F</v>
      </c>
    </row>
    <row r="4" spans="1:21" ht="14.7" customHeight="1" x14ac:dyDescent="0.3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7" customHeight="1" x14ac:dyDescent="0.3">
      <c r="A5" s="25" t="s">
        <v>20</v>
      </c>
      <c r="B5" s="25" t="s">
        <v>16</v>
      </c>
      <c r="C5" s="25" t="s">
        <v>124</v>
      </c>
      <c r="D5" s="25" t="s">
        <v>125</v>
      </c>
      <c r="E5">
        <v>8</v>
      </c>
      <c r="F5">
        <v>4</v>
      </c>
      <c r="G5">
        <f t="shared" si="0"/>
        <v>8</v>
      </c>
      <c r="H5">
        <v>6</v>
      </c>
      <c r="I5">
        <v>5</v>
      </c>
      <c r="J5" s="9">
        <f t="shared" si="1"/>
        <v>6</v>
      </c>
      <c r="K5" s="9">
        <f t="shared" si="2"/>
        <v>14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14</v>
      </c>
      <c r="U5" s="2" t="str">
        <f>+VLOOKUP(T5,'Detalji 1'!$E$4:$F$9,2,TRUE)</f>
        <v>F</v>
      </c>
    </row>
    <row r="6" spans="1:21" ht="14.7" customHeight="1" x14ac:dyDescent="0.3">
      <c r="A6" s="25" t="s">
        <v>126</v>
      </c>
      <c r="B6" s="25" t="s">
        <v>16</v>
      </c>
      <c r="C6" s="25" t="s">
        <v>127</v>
      </c>
      <c r="D6" s="25" t="s">
        <v>128</v>
      </c>
      <c r="E6">
        <v>14</v>
      </c>
      <c r="F6">
        <v>12</v>
      </c>
      <c r="G6">
        <f t="shared" si="0"/>
        <v>14</v>
      </c>
      <c r="H6">
        <v>3</v>
      </c>
      <c r="I6">
        <v>8</v>
      </c>
      <c r="J6" s="9">
        <f t="shared" si="1"/>
        <v>8</v>
      </c>
      <c r="K6" s="9">
        <f t="shared" si="2"/>
        <v>22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22</v>
      </c>
      <c r="U6" s="3" t="str">
        <f>+VLOOKUP(T6,'Detalji 1'!$E$4:$F$9,2,TRUE)</f>
        <v>F</v>
      </c>
    </row>
    <row r="7" spans="1:21" ht="14.7" customHeight="1" x14ac:dyDescent="0.3">
      <c r="A7" s="25" t="s">
        <v>26</v>
      </c>
      <c r="B7" s="25" t="s">
        <v>16</v>
      </c>
      <c r="C7" s="25" t="s">
        <v>129</v>
      </c>
      <c r="D7" s="25" t="s">
        <v>130</v>
      </c>
      <c r="E7">
        <v>12</v>
      </c>
      <c r="F7">
        <v>7</v>
      </c>
      <c r="G7">
        <f t="shared" si="0"/>
        <v>12</v>
      </c>
      <c r="H7">
        <v>18</v>
      </c>
      <c r="I7">
        <v>20</v>
      </c>
      <c r="J7" s="9">
        <f t="shared" si="1"/>
        <v>20</v>
      </c>
      <c r="K7" s="9">
        <f t="shared" si="2"/>
        <v>32</v>
      </c>
      <c r="L7" s="9"/>
      <c r="O7" t="str">
        <f t="shared" si="3"/>
        <v/>
      </c>
      <c r="P7">
        <v>9</v>
      </c>
      <c r="Q7">
        <v>16</v>
      </c>
      <c r="R7">
        <f t="shared" si="4"/>
        <v>25</v>
      </c>
      <c r="S7">
        <f t="shared" si="5"/>
        <v>25</v>
      </c>
      <c r="T7" s="1">
        <f t="shared" si="6"/>
        <v>57</v>
      </c>
      <c r="U7" s="2" t="str">
        <f>+VLOOKUP(T7,'Detalji 1'!$E$4:$F$9,2,TRUE)</f>
        <v>E</v>
      </c>
    </row>
    <row r="8" spans="1:21" ht="14.7" customHeight="1" x14ac:dyDescent="0.3">
      <c r="A8" s="25" t="s">
        <v>31</v>
      </c>
      <c r="B8" s="25" t="s">
        <v>16</v>
      </c>
      <c r="C8" s="25" t="s">
        <v>131</v>
      </c>
      <c r="D8" s="25" t="s">
        <v>132</v>
      </c>
      <c r="E8">
        <v>4.5</v>
      </c>
      <c r="F8">
        <v>10</v>
      </c>
      <c r="G8">
        <f t="shared" si="0"/>
        <v>10</v>
      </c>
      <c r="H8">
        <v>10</v>
      </c>
      <c r="I8">
        <v>10</v>
      </c>
      <c r="J8" s="9">
        <f t="shared" si="1"/>
        <v>10</v>
      </c>
      <c r="K8" s="9">
        <f t="shared" si="2"/>
        <v>20</v>
      </c>
      <c r="L8" s="9"/>
      <c r="M8">
        <v>5</v>
      </c>
      <c r="N8">
        <v>2</v>
      </c>
      <c r="O8">
        <f t="shared" si="3"/>
        <v>7</v>
      </c>
      <c r="P8">
        <v>4</v>
      </c>
      <c r="Q8">
        <v>4</v>
      </c>
      <c r="R8">
        <f t="shared" si="4"/>
        <v>8</v>
      </c>
      <c r="S8">
        <f t="shared" si="5"/>
        <v>8</v>
      </c>
      <c r="T8">
        <f t="shared" si="6"/>
        <v>28</v>
      </c>
      <c r="U8" s="3" t="str">
        <f>+VLOOKUP(T8,'Detalji 1'!$E$4:$F$9,2,TRUE)</f>
        <v>F</v>
      </c>
    </row>
    <row r="9" spans="1:21" ht="14.7" customHeight="1" x14ac:dyDescent="0.3">
      <c r="A9" s="25" t="s">
        <v>133</v>
      </c>
      <c r="B9" s="25" t="s">
        <v>16</v>
      </c>
      <c r="C9" s="25" t="s">
        <v>134</v>
      </c>
      <c r="D9" s="25" t="s">
        <v>135</v>
      </c>
      <c r="E9">
        <v>10.5</v>
      </c>
      <c r="F9">
        <v>17</v>
      </c>
      <c r="G9">
        <f t="shared" si="0"/>
        <v>17</v>
      </c>
      <c r="H9">
        <v>17</v>
      </c>
      <c r="I9">
        <v>18</v>
      </c>
      <c r="J9" s="9">
        <f t="shared" si="1"/>
        <v>18</v>
      </c>
      <c r="K9" s="9">
        <f t="shared" si="2"/>
        <v>35</v>
      </c>
      <c r="L9" s="9"/>
      <c r="M9">
        <v>19</v>
      </c>
      <c r="N9">
        <v>7</v>
      </c>
      <c r="O9">
        <f t="shared" si="3"/>
        <v>26</v>
      </c>
      <c r="R9" t="str">
        <f t="shared" si="4"/>
        <v/>
      </c>
      <c r="S9">
        <f t="shared" si="5"/>
        <v>26</v>
      </c>
      <c r="T9" s="1">
        <f t="shared" si="6"/>
        <v>61</v>
      </c>
      <c r="U9" s="2" t="str">
        <f>+VLOOKUP(T9,'Detalji 1'!$E$4:$F$9,2,TRUE)</f>
        <v>D</v>
      </c>
    </row>
    <row r="10" spans="1:21" ht="14.7" customHeight="1" x14ac:dyDescent="0.3">
      <c r="A10" s="25" t="s">
        <v>21</v>
      </c>
      <c r="B10" s="25" t="s">
        <v>33</v>
      </c>
      <c r="C10" s="25" t="s">
        <v>14</v>
      </c>
      <c r="D10" s="25" t="s">
        <v>136</v>
      </c>
      <c r="E10">
        <v>6</v>
      </c>
      <c r="F10">
        <v>10</v>
      </c>
      <c r="G10">
        <f t="shared" si="0"/>
        <v>10</v>
      </c>
      <c r="I10">
        <v>8</v>
      </c>
      <c r="J10" s="9">
        <f t="shared" si="1"/>
        <v>8</v>
      </c>
      <c r="K10" s="9">
        <f t="shared" si="2"/>
        <v>18</v>
      </c>
      <c r="L10" s="9"/>
      <c r="O10" t="str">
        <f t="shared" si="3"/>
        <v/>
      </c>
      <c r="P10">
        <v>2</v>
      </c>
      <c r="Q10">
        <v>0</v>
      </c>
      <c r="R10">
        <f t="shared" si="4"/>
        <v>2</v>
      </c>
      <c r="S10">
        <f t="shared" si="5"/>
        <v>2</v>
      </c>
      <c r="T10">
        <f t="shared" si="6"/>
        <v>20</v>
      </c>
      <c r="U10" s="3" t="str">
        <f>+VLOOKUP(T10,'Detalji 1'!$E$4:$F$9,2,TRUE)</f>
        <v>F</v>
      </c>
    </row>
    <row r="11" spans="1:21" ht="14.7" customHeight="1" x14ac:dyDescent="0.3">
      <c r="A11" s="25" t="s">
        <v>22</v>
      </c>
      <c r="B11" s="25" t="s">
        <v>33</v>
      </c>
      <c r="C11" s="25" t="s">
        <v>137</v>
      </c>
      <c r="D11" s="25" t="s">
        <v>138</v>
      </c>
      <c r="E11">
        <v>8</v>
      </c>
      <c r="F11">
        <v>8</v>
      </c>
      <c r="G11">
        <f t="shared" si="0"/>
        <v>8</v>
      </c>
      <c r="H11">
        <v>9</v>
      </c>
      <c r="I11">
        <v>3</v>
      </c>
      <c r="J11" s="9">
        <f t="shared" si="1"/>
        <v>9</v>
      </c>
      <c r="K11" s="9">
        <f t="shared" si="2"/>
        <v>17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17</v>
      </c>
      <c r="U11" s="2" t="str">
        <f>+VLOOKUP(T11,'Detalji 1'!$E$4:$F$9,2,TRUE)</f>
        <v>F</v>
      </c>
    </row>
    <row r="12" spans="1:21" ht="14.7" customHeight="1" x14ac:dyDescent="0.3">
      <c r="A12" s="25" t="s">
        <v>139</v>
      </c>
      <c r="B12" s="25" t="s">
        <v>33</v>
      </c>
      <c r="C12" s="25" t="s">
        <v>140</v>
      </c>
      <c r="D12" s="25" t="s">
        <v>141</v>
      </c>
      <c r="E12">
        <v>9.5</v>
      </c>
      <c r="F12">
        <v>6</v>
      </c>
      <c r="G12">
        <f t="shared" si="0"/>
        <v>9.5</v>
      </c>
      <c r="H12">
        <v>11</v>
      </c>
      <c r="I12">
        <v>17</v>
      </c>
      <c r="J12" s="9">
        <f t="shared" si="1"/>
        <v>17</v>
      </c>
      <c r="K12" s="9">
        <f t="shared" si="2"/>
        <v>26.5</v>
      </c>
      <c r="L12" s="9"/>
      <c r="M12">
        <v>6</v>
      </c>
      <c r="N12">
        <v>5</v>
      </c>
      <c r="O12">
        <f t="shared" si="3"/>
        <v>11</v>
      </c>
      <c r="P12">
        <v>8</v>
      </c>
      <c r="Q12">
        <v>2</v>
      </c>
      <c r="R12">
        <f t="shared" si="4"/>
        <v>10</v>
      </c>
      <c r="S12">
        <f t="shared" si="5"/>
        <v>11</v>
      </c>
      <c r="T12" s="1">
        <f t="shared" si="6"/>
        <v>37.5</v>
      </c>
      <c r="U12" s="2" t="str">
        <f>+VLOOKUP(T12,'Detalji 1'!$E$4:$F$9,2,TRUE)</f>
        <v>F</v>
      </c>
    </row>
    <row r="13" spans="1:21" ht="14.7" customHeight="1" x14ac:dyDescent="0.3">
      <c r="A13" s="25" t="s">
        <v>23</v>
      </c>
      <c r="B13" s="25" t="s">
        <v>33</v>
      </c>
      <c r="C13" s="25" t="s">
        <v>27</v>
      </c>
      <c r="D13" s="25" t="s">
        <v>142</v>
      </c>
      <c r="E13">
        <v>7.5</v>
      </c>
      <c r="F13">
        <v>3</v>
      </c>
      <c r="G13">
        <f t="shared" si="0"/>
        <v>7.5</v>
      </c>
      <c r="H13">
        <v>14</v>
      </c>
      <c r="I13">
        <v>2</v>
      </c>
      <c r="J13" s="9">
        <f t="shared" si="1"/>
        <v>14</v>
      </c>
      <c r="K13" s="9">
        <f t="shared" si="2"/>
        <v>21.5</v>
      </c>
      <c r="L13" s="9"/>
      <c r="O13" t="str">
        <f t="shared" si="3"/>
        <v/>
      </c>
      <c r="P13">
        <v>14</v>
      </c>
      <c r="Q13">
        <v>9.5</v>
      </c>
      <c r="R13">
        <f t="shared" si="4"/>
        <v>23.5</v>
      </c>
      <c r="S13">
        <f t="shared" si="5"/>
        <v>23.5</v>
      </c>
      <c r="T13" s="1">
        <f t="shared" si="6"/>
        <v>45</v>
      </c>
      <c r="U13" s="2" t="str">
        <f>+VLOOKUP(T13,'Detalji 1'!$E$4:$F$9,2,TRUE)</f>
        <v>E</v>
      </c>
    </row>
    <row r="14" spans="1:21" ht="14.7" customHeight="1" x14ac:dyDescent="0.3">
      <c r="A14" s="25" t="s">
        <v>24</v>
      </c>
      <c r="B14" s="25" t="s">
        <v>33</v>
      </c>
      <c r="C14" s="25" t="s">
        <v>143</v>
      </c>
      <c r="D14" s="25" t="s">
        <v>144</v>
      </c>
      <c r="E14">
        <v>10.5</v>
      </c>
      <c r="G14">
        <f t="shared" si="0"/>
        <v>10.5</v>
      </c>
      <c r="H14">
        <v>18</v>
      </c>
      <c r="J14" s="9">
        <f t="shared" si="1"/>
        <v>18</v>
      </c>
      <c r="K14" s="9">
        <f t="shared" si="2"/>
        <v>28.5</v>
      </c>
      <c r="L14" s="9"/>
      <c r="M14">
        <v>15</v>
      </c>
      <c r="N14">
        <v>11</v>
      </c>
      <c r="O14">
        <f t="shared" si="3"/>
        <v>26</v>
      </c>
      <c r="R14" t="str">
        <f t="shared" si="4"/>
        <v/>
      </c>
      <c r="S14">
        <f t="shared" si="5"/>
        <v>26</v>
      </c>
      <c r="T14" s="1">
        <f t="shared" si="6"/>
        <v>54.5</v>
      </c>
      <c r="U14" s="2" t="str">
        <f>+VLOOKUP(T14,'Detalji 1'!$E$4:$F$9,2,TRUE)</f>
        <v>E</v>
      </c>
    </row>
    <row r="15" spans="1:21" ht="14.7" customHeight="1" x14ac:dyDescent="0.3">
      <c r="A15" s="25" t="s">
        <v>26</v>
      </c>
      <c r="B15" s="25" t="s">
        <v>33</v>
      </c>
      <c r="C15" s="25" t="s">
        <v>145</v>
      </c>
      <c r="D15" s="25" t="s">
        <v>36</v>
      </c>
      <c r="E15">
        <v>7.5</v>
      </c>
      <c r="F15">
        <v>3</v>
      </c>
      <c r="G15">
        <f t="shared" si="0"/>
        <v>7.5</v>
      </c>
      <c r="H15">
        <v>0</v>
      </c>
      <c r="I15">
        <v>1</v>
      </c>
      <c r="J15" s="9">
        <f t="shared" si="1"/>
        <v>1</v>
      </c>
      <c r="K15" s="9">
        <f t="shared" si="2"/>
        <v>8.5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8.5</v>
      </c>
      <c r="U15" s="3" t="str">
        <f>+VLOOKUP(T15,'Detalji 1'!$E$4:$F$9,2,TRUE)</f>
        <v>F</v>
      </c>
    </row>
    <row r="16" spans="1:21" ht="14.7" customHeight="1" x14ac:dyDescent="0.3">
      <c r="A16" s="25" t="s">
        <v>146</v>
      </c>
      <c r="B16" s="25" t="s">
        <v>33</v>
      </c>
      <c r="C16" s="25" t="s">
        <v>143</v>
      </c>
      <c r="D16" s="25" t="s">
        <v>147</v>
      </c>
      <c r="F16">
        <v>4</v>
      </c>
      <c r="G16">
        <f t="shared" si="0"/>
        <v>4</v>
      </c>
      <c r="I16">
        <v>3</v>
      </c>
      <c r="J16" s="9">
        <f t="shared" si="1"/>
        <v>3</v>
      </c>
      <c r="K16" s="9">
        <f t="shared" si="2"/>
        <v>7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7</v>
      </c>
      <c r="U16" s="2" t="str">
        <f>+VLOOKUP(T16,'Detalji 1'!$E$4:$F$9,2,TRUE)</f>
        <v>F</v>
      </c>
    </row>
    <row r="17" spans="1:21" ht="14.7" customHeight="1" x14ac:dyDescent="0.3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 t="s">
        <v>29</v>
      </c>
      <c r="B18" s="25" t="s">
        <v>33</v>
      </c>
      <c r="C18" s="25" t="s">
        <v>14</v>
      </c>
      <c r="D18" s="25" t="s">
        <v>150</v>
      </c>
      <c r="E18">
        <v>4.5</v>
      </c>
      <c r="G18">
        <f t="shared" si="0"/>
        <v>4.5</v>
      </c>
      <c r="H18">
        <v>0</v>
      </c>
      <c r="J18" s="9">
        <f t="shared" si="1"/>
        <v>0</v>
      </c>
      <c r="K18" s="9">
        <f t="shared" si="2"/>
        <v>4.5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4.5</v>
      </c>
      <c r="U18" s="2" t="str">
        <f>+VLOOKUP(T18,'Detalji 1'!$E$4:$F$9,2,TRUE)</f>
        <v>F</v>
      </c>
    </row>
    <row r="19" spans="1:21" ht="14.7" customHeight="1" x14ac:dyDescent="0.3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7" customHeight="1" x14ac:dyDescent="0.3">
      <c r="A20" s="25" t="s">
        <v>32</v>
      </c>
      <c r="B20" s="25" t="s">
        <v>33</v>
      </c>
      <c r="C20" s="25" t="s">
        <v>134</v>
      </c>
      <c r="D20" s="25" t="s">
        <v>152</v>
      </c>
      <c r="E20">
        <v>6</v>
      </c>
      <c r="F20">
        <v>7</v>
      </c>
      <c r="G20">
        <f t="shared" si="0"/>
        <v>7</v>
      </c>
      <c r="H20">
        <v>3</v>
      </c>
      <c r="I20">
        <v>1</v>
      </c>
      <c r="J20" s="9">
        <f t="shared" si="1"/>
        <v>3</v>
      </c>
      <c r="K20" s="9">
        <f t="shared" si="2"/>
        <v>10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10</v>
      </c>
      <c r="U20" s="2" t="str">
        <f>+VLOOKUP(T20,'Detalji 1'!$E$4:$F$9,2,TRUE)</f>
        <v>F</v>
      </c>
    </row>
    <row r="21" spans="1:21" ht="14.7" customHeight="1" x14ac:dyDescent="0.3">
      <c r="A21" s="25" t="s">
        <v>153</v>
      </c>
      <c r="B21" s="25" t="s">
        <v>33</v>
      </c>
      <c r="C21" s="25" t="s">
        <v>25</v>
      </c>
      <c r="D21" s="25" t="s">
        <v>154</v>
      </c>
      <c r="E21">
        <v>7.5</v>
      </c>
      <c r="F21">
        <v>6</v>
      </c>
      <c r="G21">
        <f t="shared" si="0"/>
        <v>7.5</v>
      </c>
      <c r="H21">
        <v>5</v>
      </c>
      <c r="I21">
        <v>1</v>
      </c>
      <c r="J21" s="9">
        <f t="shared" si="1"/>
        <v>5</v>
      </c>
      <c r="K21" s="9">
        <f t="shared" si="2"/>
        <v>12.5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12.5</v>
      </c>
      <c r="U21" s="2" t="str">
        <f>+VLOOKUP(T21,'Detalji 1'!$E$4:$F$9,2,TRUE)</f>
        <v>F</v>
      </c>
    </row>
    <row r="22" spans="1:21" ht="14.7" customHeight="1" x14ac:dyDescent="0.3">
      <c r="A22" s="25" t="s">
        <v>155</v>
      </c>
      <c r="B22" s="25" t="s">
        <v>34</v>
      </c>
      <c r="C22" s="25" t="s">
        <v>156</v>
      </c>
      <c r="D22" s="25" t="s">
        <v>157</v>
      </c>
      <c r="F22">
        <v>4</v>
      </c>
      <c r="G22">
        <f t="shared" si="0"/>
        <v>4</v>
      </c>
      <c r="I22">
        <v>3</v>
      </c>
      <c r="J22" s="9">
        <f t="shared" si="1"/>
        <v>3</v>
      </c>
      <c r="K22" s="9">
        <f t="shared" si="2"/>
        <v>7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7</v>
      </c>
      <c r="U22" s="3" t="str">
        <f>+VLOOKUP(T22,'Detalji 1'!$E$4:$F$9,2,TRUE)</f>
        <v>F</v>
      </c>
    </row>
    <row r="23" spans="1:21" ht="14.7" customHeight="1" x14ac:dyDescent="0.3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7" customHeight="1" x14ac:dyDescent="0.3">
      <c r="A24" s="25" t="s">
        <v>133</v>
      </c>
      <c r="B24" s="25" t="s">
        <v>34</v>
      </c>
      <c r="C24" s="25" t="s">
        <v>160</v>
      </c>
      <c r="D24" s="25" t="s">
        <v>161</v>
      </c>
      <c r="E24">
        <v>10.5</v>
      </c>
      <c r="F24">
        <v>6</v>
      </c>
      <c r="G24">
        <f t="shared" si="0"/>
        <v>10.5</v>
      </c>
      <c r="H24">
        <v>4</v>
      </c>
      <c r="I24">
        <v>4</v>
      </c>
      <c r="J24" s="9">
        <f t="shared" si="1"/>
        <v>4</v>
      </c>
      <c r="K24" s="9">
        <f t="shared" si="2"/>
        <v>14.5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14.5</v>
      </c>
      <c r="U24" s="2" t="str">
        <f>+VLOOKUP(T24,'Detalji 1'!$E$4:$F$9,2,TRUE)</f>
        <v>F</v>
      </c>
    </row>
    <row r="25" spans="1:21" ht="14.7" customHeight="1" x14ac:dyDescent="0.3">
      <c r="A25" s="25" t="s">
        <v>162</v>
      </c>
      <c r="B25" s="25" t="s">
        <v>34</v>
      </c>
      <c r="C25" s="25" t="s">
        <v>18</v>
      </c>
      <c r="D25" s="25" t="s">
        <v>163</v>
      </c>
      <c r="E25">
        <v>6</v>
      </c>
      <c r="F25">
        <v>6</v>
      </c>
      <c r="G25">
        <f t="shared" si="0"/>
        <v>6</v>
      </c>
      <c r="H25">
        <v>7</v>
      </c>
      <c r="I25">
        <v>7</v>
      </c>
      <c r="J25" s="9">
        <f t="shared" si="1"/>
        <v>7</v>
      </c>
      <c r="K25" s="9">
        <f t="shared" si="2"/>
        <v>13</v>
      </c>
      <c r="L25" s="9"/>
      <c r="M25">
        <v>8</v>
      </c>
      <c r="N25">
        <v>1</v>
      </c>
      <c r="O25">
        <f t="shared" si="3"/>
        <v>9</v>
      </c>
      <c r="R25" t="str">
        <f t="shared" si="4"/>
        <v/>
      </c>
      <c r="S25">
        <f t="shared" si="5"/>
        <v>9</v>
      </c>
      <c r="T25" s="1">
        <f t="shared" si="6"/>
        <v>22</v>
      </c>
      <c r="U25" s="2" t="str">
        <f>+VLOOKUP(T25,'Detalji 1'!$E$4:$F$9,2,TRUE)</f>
        <v>F</v>
      </c>
    </row>
    <row r="26" spans="1:21" ht="14.7" customHeight="1" x14ac:dyDescent="0.3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7" customHeight="1" x14ac:dyDescent="0.3">
      <c r="A27" s="25" t="s">
        <v>166</v>
      </c>
      <c r="B27" s="25" t="s">
        <v>35</v>
      </c>
      <c r="C27" s="25" t="s">
        <v>134</v>
      </c>
      <c r="D27" s="25" t="s">
        <v>167</v>
      </c>
      <c r="E27">
        <v>10</v>
      </c>
      <c r="F27">
        <v>8</v>
      </c>
      <c r="G27">
        <f t="shared" si="0"/>
        <v>10</v>
      </c>
      <c r="H27">
        <v>6</v>
      </c>
      <c r="I27">
        <v>3</v>
      </c>
      <c r="J27" s="9">
        <f t="shared" si="1"/>
        <v>6</v>
      </c>
      <c r="K27" s="9">
        <f t="shared" si="2"/>
        <v>16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16</v>
      </c>
      <c r="U27" s="3" t="str">
        <f>+VLOOKUP(T27,'Detalji 1'!$E$4:$F$9,2,TRUE)</f>
        <v>F</v>
      </c>
    </row>
    <row r="28" spans="1:21" ht="14.7" customHeight="1" x14ac:dyDescent="0.3">
      <c r="A28" s="26" t="s">
        <v>172</v>
      </c>
      <c r="B28" s="26" t="s">
        <v>173</v>
      </c>
      <c r="C28" s="26" t="s">
        <v>170</v>
      </c>
      <c r="D28" s="26" t="s">
        <v>171</v>
      </c>
      <c r="E28">
        <v>5.5</v>
      </c>
      <c r="F28">
        <v>1</v>
      </c>
      <c r="G28">
        <f t="shared" si="0"/>
        <v>5.5</v>
      </c>
      <c r="H28">
        <v>5</v>
      </c>
      <c r="I28">
        <v>10</v>
      </c>
      <c r="J28" s="9">
        <f t="shared" si="1"/>
        <v>10</v>
      </c>
      <c r="K28" s="9">
        <f t="shared" si="2"/>
        <v>15.5</v>
      </c>
      <c r="L28" s="9"/>
      <c r="M28">
        <v>0</v>
      </c>
      <c r="N28">
        <v>2</v>
      </c>
      <c r="O28">
        <f t="shared" si="3"/>
        <v>2</v>
      </c>
      <c r="P28">
        <v>9</v>
      </c>
      <c r="Q28">
        <v>5</v>
      </c>
      <c r="R28">
        <f t="shared" si="4"/>
        <v>14</v>
      </c>
      <c r="S28">
        <f t="shared" si="5"/>
        <v>14</v>
      </c>
      <c r="T28">
        <f t="shared" si="6"/>
        <v>29.5</v>
      </c>
      <c r="U28" s="3" t="str">
        <f>+VLOOKUP(T28,'Detalji 1'!$E$4:$F$9,2,TRUE)</f>
        <v>F</v>
      </c>
    </row>
    <row r="29" spans="1:21" ht="14.7" customHeight="1" x14ac:dyDescent="0.3">
      <c r="A29" s="26" t="s">
        <v>176</v>
      </c>
      <c r="B29" s="26" t="s">
        <v>173</v>
      </c>
      <c r="C29" s="26" t="s">
        <v>174</v>
      </c>
      <c r="D29" s="26" t="s">
        <v>175</v>
      </c>
      <c r="E29">
        <v>7</v>
      </c>
      <c r="F29">
        <v>6</v>
      </c>
      <c r="G29">
        <f t="shared" si="0"/>
        <v>7</v>
      </c>
      <c r="H29">
        <v>6</v>
      </c>
      <c r="I29">
        <v>2</v>
      </c>
      <c r="J29" s="9">
        <f t="shared" si="1"/>
        <v>6</v>
      </c>
      <c r="K29" s="9">
        <f t="shared" si="2"/>
        <v>13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13</v>
      </c>
      <c r="U29" s="3" t="str">
        <f>+VLOOKUP(T29,'Detalji 1'!$E$4:$F$9,2,TRUE)</f>
        <v>F</v>
      </c>
    </row>
    <row r="30" spans="1:21" ht="14.7" customHeight="1" x14ac:dyDescent="0.3">
      <c r="A30" s="27" t="s">
        <v>179</v>
      </c>
      <c r="B30" s="26" t="s">
        <v>173</v>
      </c>
      <c r="C30" s="26" t="s">
        <v>177</v>
      </c>
      <c r="D30" s="26" t="s">
        <v>178</v>
      </c>
      <c r="E30">
        <v>5.5</v>
      </c>
      <c r="F30">
        <v>12</v>
      </c>
      <c r="G30">
        <f t="shared" si="0"/>
        <v>12</v>
      </c>
      <c r="H30">
        <v>5</v>
      </c>
      <c r="I30">
        <v>10</v>
      </c>
      <c r="J30" s="9">
        <f t="shared" si="1"/>
        <v>10</v>
      </c>
      <c r="K30" s="9">
        <f t="shared" si="2"/>
        <v>22</v>
      </c>
      <c r="L30" s="9"/>
      <c r="M30">
        <v>6</v>
      </c>
      <c r="N30">
        <v>2</v>
      </c>
      <c r="O30">
        <f t="shared" si="3"/>
        <v>8</v>
      </c>
      <c r="P30">
        <v>0</v>
      </c>
      <c r="Q30">
        <v>0</v>
      </c>
      <c r="R30">
        <f t="shared" si="4"/>
        <v>0</v>
      </c>
      <c r="S30">
        <f t="shared" si="5"/>
        <v>8</v>
      </c>
      <c r="T30">
        <f t="shared" si="6"/>
        <v>30</v>
      </c>
      <c r="U30" s="3" t="str">
        <f>+VLOOKUP(T30,'Detalji 1'!$E$4:$F$9,2,TRUE)</f>
        <v>F</v>
      </c>
    </row>
    <row r="31" spans="1:21" ht="14.7" customHeight="1" x14ac:dyDescent="0.3">
      <c r="A31" s="26" t="s">
        <v>182</v>
      </c>
      <c r="B31" s="26" t="s">
        <v>173</v>
      </c>
      <c r="C31" s="26" t="s">
        <v>180</v>
      </c>
      <c r="D31" s="26" t="s">
        <v>181</v>
      </c>
      <c r="E31">
        <v>6</v>
      </c>
      <c r="F31">
        <v>4</v>
      </c>
      <c r="G31">
        <f t="shared" si="0"/>
        <v>6</v>
      </c>
      <c r="H31">
        <v>1</v>
      </c>
      <c r="I31">
        <v>4</v>
      </c>
      <c r="J31" s="9">
        <f t="shared" si="1"/>
        <v>4</v>
      </c>
      <c r="K31" s="9">
        <f t="shared" si="2"/>
        <v>10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10</v>
      </c>
      <c r="U31" s="3" t="str">
        <f>+VLOOKUP(T31,'Detalji 1'!$E$4:$F$9,2,TRUE)</f>
        <v>F</v>
      </c>
    </row>
    <row r="32" spans="1:21" ht="14.7" customHeight="1" x14ac:dyDescent="0.3">
      <c r="A32" s="26" t="s">
        <v>185</v>
      </c>
      <c r="B32" s="26" t="s">
        <v>173</v>
      </c>
      <c r="C32" s="26" t="s">
        <v>183</v>
      </c>
      <c r="D32" s="26" t="s">
        <v>184</v>
      </c>
      <c r="E32">
        <v>11.5</v>
      </c>
      <c r="F32">
        <v>4</v>
      </c>
      <c r="G32">
        <f t="shared" si="0"/>
        <v>11.5</v>
      </c>
      <c r="H32">
        <v>0</v>
      </c>
      <c r="I32">
        <v>12</v>
      </c>
      <c r="J32" s="9">
        <f t="shared" si="1"/>
        <v>12</v>
      </c>
      <c r="K32" s="9">
        <f t="shared" si="2"/>
        <v>23.5</v>
      </c>
      <c r="L32" s="9"/>
      <c r="O32" t="str">
        <f t="shared" si="3"/>
        <v/>
      </c>
      <c r="P32">
        <v>6</v>
      </c>
      <c r="Q32">
        <v>2</v>
      </c>
      <c r="R32">
        <f t="shared" si="4"/>
        <v>8</v>
      </c>
      <c r="S32">
        <f t="shared" si="5"/>
        <v>8</v>
      </c>
      <c r="T32">
        <f t="shared" si="6"/>
        <v>31.5</v>
      </c>
      <c r="U32" s="3" t="str">
        <f>+VLOOKUP(T32,'Detalji 1'!$E$4:$F$9,2,TRUE)</f>
        <v>F</v>
      </c>
    </row>
    <row r="33" spans="1:21" ht="14.7" customHeight="1" x14ac:dyDescent="0.3">
      <c r="A33" s="26" t="s">
        <v>188</v>
      </c>
      <c r="B33" s="26" t="s">
        <v>173</v>
      </c>
      <c r="C33" s="26" t="s">
        <v>186</v>
      </c>
      <c r="D33" s="26" t="s">
        <v>187</v>
      </c>
      <c r="E33">
        <v>6</v>
      </c>
      <c r="F33">
        <v>1</v>
      </c>
      <c r="G33">
        <f t="shared" si="0"/>
        <v>6</v>
      </c>
      <c r="H33">
        <v>0</v>
      </c>
      <c r="J33" s="9">
        <f t="shared" si="1"/>
        <v>0</v>
      </c>
      <c r="K33" s="9">
        <f t="shared" si="2"/>
        <v>6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3" t="str">
        <f>+VLOOKUP(T33,'Detalji 1'!$E$4:$F$9,2,TRUE)</f>
        <v>F</v>
      </c>
    </row>
    <row r="34" spans="1:21" ht="14.7" customHeight="1" x14ac:dyDescent="0.3">
      <c r="A34" s="26" t="s">
        <v>189</v>
      </c>
      <c r="C34" s="26" t="s">
        <v>190</v>
      </c>
      <c r="D34" s="26" t="s">
        <v>191</v>
      </c>
      <c r="E34">
        <v>9.5</v>
      </c>
      <c r="F34">
        <v>9</v>
      </c>
      <c r="G34">
        <f t="shared" si="0"/>
        <v>9.5</v>
      </c>
      <c r="J34" s="9" t="str">
        <f t="shared" si="1"/>
        <v/>
      </c>
      <c r="K34" s="9">
        <f t="shared" si="2"/>
        <v>9.5</v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x14ac:dyDescent="0.3">
      <c r="A2" s="48" t="s">
        <v>75</v>
      </c>
      <c r="B2" s="49"/>
      <c r="C2" s="49"/>
      <c r="D2" s="49"/>
      <c r="E2" s="49"/>
      <c r="F2" s="49"/>
      <c r="G2" s="49"/>
      <c r="H2" s="49"/>
      <c r="I2" s="50"/>
      <c r="J2" s="51" t="s">
        <v>55</v>
      </c>
      <c r="K2" s="52"/>
      <c r="L2" s="52"/>
      <c r="M2" s="52"/>
      <c r="N2" s="52"/>
      <c r="O2" s="52"/>
      <c r="P2" s="53"/>
    </row>
    <row r="3" spans="1:16" ht="28.95" customHeight="1" x14ac:dyDescent="0.3">
      <c r="A3" s="23" t="s">
        <v>56</v>
      </c>
      <c r="B3" s="24" t="s">
        <v>76</v>
      </c>
      <c r="C3" s="54" t="s">
        <v>77</v>
      </c>
      <c r="D3" s="54"/>
      <c r="E3" s="54"/>
      <c r="F3" s="54"/>
      <c r="G3" s="54"/>
      <c r="H3" s="54"/>
      <c r="I3" s="54"/>
      <c r="J3" s="55" t="s">
        <v>114</v>
      </c>
      <c r="K3" s="56"/>
      <c r="L3" s="56"/>
      <c r="M3" s="57"/>
      <c r="N3" s="55" t="s">
        <v>57</v>
      </c>
      <c r="O3" s="56"/>
      <c r="P3" s="58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4"/>
      <c r="O4" s="34"/>
      <c r="P4" s="35"/>
    </row>
    <row r="5" spans="1:16" x14ac:dyDescent="0.3">
      <c r="A5" s="36" t="s">
        <v>58</v>
      </c>
      <c r="B5" s="38" t="s">
        <v>59</v>
      </c>
      <c r="C5" s="40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61</v>
      </c>
      <c r="P5" s="38" t="s">
        <v>62</v>
      </c>
    </row>
    <row r="6" spans="1:16" ht="28.2" customHeight="1" x14ac:dyDescent="0.3">
      <c r="A6" s="37"/>
      <c r="B6" s="39"/>
      <c r="C6" s="38" t="s">
        <v>63</v>
      </c>
      <c r="D6" s="28" t="s">
        <v>64</v>
      </c>
      <c r="E6" s="29"/>
      <c r="F6" s="30"/>
      <c r="G6" s="31" t="s">
        <v>73</v>
      </c>
      <c r="H6" s="32"/>
      <c r="I6" s="33"/>
      <c r="J6" s="44" t="s">
        <v>65</v>
      </c>
      <c r="K6" s="41"/>
      <c r="L6" s="41"/>
      <c r="M6" s="44" t="s">
        <v>66</v>
      </c>
      <c r="N6" s="41"/>
      <c r="O6" s="43"/>
      <c r="P6" s="39"/>
    </row>
    <row r="7" spans="1:16" x14ac:dyDescent="0.3">
      <c r="A7" s="37"/>
      <c r="B7" s="39"/>
      <c r="C7" s="39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43"/>
      <c r="P7" s="39"/>
    </row>
    <row r="8" spans="1:16" x14ac:dyDescent="0.3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>
        <f>'Tabela 2'!G2</f>
        <v>10</v>
      </c>
      <c r="H8" s="12"/>
      <c r="I8" s="12"/>
      <c r="J8" s="12">
        <f>'Tabela 2'!J2</f>
        <v>11</v>
      </c>
      <c r="K8" s="12"/>
      <c r="L8" s="12"/>
      <c r="M8" s="12">
        <f>'Tabela 2'!O2</f>
        <v>0</v>
      </c>
      <c r="N8" s="12">
        <f>'Tabela 2'!R2</f>
        <v>0</v>
      </c>
      <c r="O8" s="12">
        <f>'Tabela 2'!T2</f>
        <v>21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>
        <f>'Tabela 2'!G3</f>
        <v>8</v>
      </c>
      <c r="H9" s="12"/>
      <c r="I9" s="12"/>
      <c r="J9" s="12">
        <f>'Tabela 2'!J3</f>
        <v>6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14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14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>
        <f>'Tabela 2'!G6</f>
        <v>14</v>
      </c>
      <c r="H12" s="12"/>
      <c r="I12" s="12"/>
      <c r="J12" s="12">
        <f>'Tabela 2'!J6</f>
        <v>8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22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20</v>
      </c>
      <c r="K13" s="12"/>
      <c r="L13" s="12"/>
      <c r="M13" s="12" t="str">
        <f>'Tabela 2'!O7</f>
        <v/>
      </c>
      <c r="N13" s="12">
        <f>'Tabela 2'!R7</f>
        <v>25</v>
      </c>
      <c r="O13" s="12">
        <f>'Tabela 2'!T7</f>
        <v>57</v>
      </c>
      <c r="P13" s="13" t="str">
        <f>'Tabela 2'!U7</f>
        <v>E</v>
      </c>
    </row>
    <row r="14" spans="1:16" x14ac:dyDescent="0.3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>
        <f>'Tabela 2'!G8</f>
        <v>10</v>
      </c>
      <c r="H14" s="12"/>
      <c r="I14" s="12"/>
      <c r="J14" s="12">
        <f>'Tabela 2'!J8</f>
        <v>10</v>
      </c>
      <c r="K14" s="12"/>
      <c r="L14" s="12"/>
      <c r="M14" s="12">
        <f>'Tabela 2'!O8</f>
        <v>7</v>
      </c>
      <c r="N14" s="12">
        <f>'Tabela 2'!R8</f>
        <v>8</v>
      </c>
      <c r="O14" s="12">
        <f>'Tabela 2'!T8</f>
        <v>28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>
        <f>'Tabela 2'!G9</f>
        <v>17</v>
      </c>
      <c r="H15" s="12"/>
      <c r="I15" s="12"/>
      <c r="J15" s="12">
        <f>'Tabela 2'!J9</f>
        <v>18</v>
      </c>
      <c r="K15" s="12"/>
      <c r="L15" s="12"/>
      <c r="M15" s="12">
        <f>'Tabela 2'!O9</f>
        <v>26</v>
      </c>
      <c r="N15" s="12" t="str">
        <f>'Tabela 2'!R9</f>
        <v/>
      </c>
      <c r="O15" s="12">
        <f>'Tabela 2'!T9</f>
        <v>61</v>
      </c>
      <c r="P15" s="13" t="str">
        <f>'Tabela 2'!U9</f>
        <v>D</v>
      </c>
    </row>
    <row r="16" spans="1:16" x14ac:dyDescent="0.3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>
        <f>'Tabela 2'!G10</f>
        <v>10</v>
      </c>
      <c r="H16" s="12"/>
      <c r="I16" s="12"/>
      <c r="J16" s="12">
        <f>'Tabela 2'!J10</f>
        <v>8</v>
      </c>
      <c r="K16" s="12"/>
      <c r="L16" s="12"/>
      <c r="M16" s="12" t="str">
        <f>'Tabela 2'!O10</f>
        <v/>
      </c>
      <c r="N16" s="12">
        <f>'Tabela 2'!R10</f>
        <v>2</v>
      </c>
      <c r="O16" s="12">
        <f>'Tabela 2'!T10</f>
        <v>20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17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>
        <f>'Tabela 2'!G12</f>
        <v>9.5</v>
      </c>
      <c r="H18" s="12"/>
      <c r="I18" s="12"/>
      <c r="J18" s="12">
        <f>'Tabela 2'!J12</f>
        <v>17</v>
      </c>
      <c r="K18" s="12"/>
      <c r="L18" s="12"/>
      <c r="M18" s="12">
        <f>'Tabela 2'!O12</f>
        <v>11</v>
      </c>
      <c r="N18" s="12">
        <f>'Tabela 2'!R12</f>
        <v>10</v>
      </c>
      <c r="O18" s="12">
        <f>'Tabela 2'!T12</f>
        <v>37.5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>
        <f>'Tabela 2'!G13</f>
        <v>7.5</v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>
        <f>'Tabela 2'!R13</f>
        <v>23.5</v>
      </c>
      <c r="O19" s="12">
        <f>'Tabela 2'!T13</f>
        <v>45</v>
      </c>
      <c r="P19" s="13" t="str">
        <f>'Tabela 2'!U13</f>
        <v>E</v>
      </c>
    </row>
    <row r="20" spans="1:16" x14ac:dyDescent="0.3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>
        <f>'Tabela 2'!G14</f>
        <v>10.5</v>
      </c>
      <c r="H20" s="12"/>
      <c r="I20" s="12"/>
      <c r="J20" s="12">
        <f>'Tabela 2'!J14</f>
        <v>18</v>
      </c>
      <c r="K20" s="12"/>
      <c r="L20" s="12"/>
      <c r="M20" s="12">
        <f>'Tabela 2'!O14</f>
        <v>26</v>
      </c>
      <c r="N20" s="12" t="str">
        <f>'Tabela 2'!R14</f>
        <v/>
      </c>
      <c r="O20" s="12">
        <f>'Tabela 2'!T14</f>
        <v>54.5</v>
      </c>
      <c r="P20" s="13" t="str">
        <f>'Tabela 2'!U14</f>
        <v>E</v>
      </c>
    </row>
    <row r="21" spans="1:16" x14ac:dyDescent="0.3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>
        <f>'Tabela 2'!G15</f>
        <v>7.5</v>
      </c>
      <c r="H21" s="12"/>
      <c r="I21" s="12"/>
      <c r="J21" s="12">
        <f>'Tabela 2'!J15</f>
        <v>1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8.5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>
        <f>'Tabela 2'!G16</f>
        <v>4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7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>
        <f>'Tabela 2'!G18</f>
        <v>4.5</v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4.5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>
        <f>'Tabela 2'!G20</f>
        <v>7</v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10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>
        <f>'Tabela 2'!G21</f>
        <v>7.5</v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12.5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>
        <f>'Tabela 2'!G22</f>
        <v>4</v>
      </c>
      <c r="H28" s="12"/>
      <c r="I28" s="12"/>
      <c r="J28" s="12">
        <f>'Tabela 2'!J22</f>
        <v>3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7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>
        <f>'Tabela 2'!G24</f>
        <v>10.5</v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14.5</v>
      </c>
      <c r="P30" s="13" t="str">
        <f>'Tabela 2'!U24</f>
        <v>F</v>
      </c>
    </row>
    <row r="31" spans="1:16" x14ac:dyDescent="0.3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>
        <f>'Tabela 2'!G25</f>
        <v>6</v>
      </c>
      <c r="H31" s="12"/>
      <c r="I31" s="12"/>
      <c r="J31" s="12">
        <f>'Tabela 2'!J25</f>
        <v>7</v>
      </c>
      <c r="K31" s="12"/>
      <c r="L31" s="12"/>
      <c r="M31" s="12">
        <f>'Tabela 2'!O25</f>
        <v>9</v>
      </c>
      <c r="N31" s="12" t="str">
        <f>'Tabela 2'!R25</f>
        <v/>
      </c>
      <c r="O31" s="12">
        <f>'Tabela 2'!T25</f>
        <v>22</v>
      </c>
      <c r="P31" s="13" t="str">
        <f>'Tabela 2'!U25</f>
        <v>F</v>
      </c>
    </row>
    <row r="32" spans="1:16" x14ac:dyDescent="0.3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>
        <f>'Tabela 2'!G27</f>
        <v>10</v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16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>
        <f>'Tabela 2'!G28</f>
        <v>5.5</v>
      </c>
      <c r="H34" s="12"/>
      <c r="I34" s="12"/>
      <c r="J34" s="12">
        <f>'Tabela 2'!J28</f>
        <v>10</v>
      </c>
      <c r="K34" s="12"/>
      <c r="L34" s="12"/>
      <c r="M34" s="12">
        <f>'Tabela 2'!O28</f>
        <v>2</v>
      </c>
      <c r="N34" s="12">
        <f>'Tabela 2'!R28</f>
        <v>14</v>
      </c>
      <c r="O34" s="12">
        <f>'Tabela 2'!T28</f>
        <v>29.5</v>
      </c>
      <c r="P34" s="13" t="str">
        <f>'Tabela 2'!U28</f>
        <v>F</v>
      </c>
    </row>
    <row r="35" spans="1:16" x14ac:dyDescent="0.3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>
        <f>'Tabela 2'!G29</f>
        <v>7</v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13</v>
      </c>
      <c r="P35" s="13" t="str">
        <f>'Tabela 2'!U29</f>
        <v>F</v>
      </c>
    </row>
    <row r="36" spans="1:16" x14ac:dyDescent="0.3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>
        <f>'Tabela 2'!G30</f>
        <v>12</v>
      </c>
      <c r="H36" s="12"/>
      <c r="I36" s="12"/>
      <c r="J36" s="12">
        <f>'Tabela 2'!J30</f>
        <v>10</v>
      </c>
      <c r="K36" s="12"/>
      <c r="L36" s="12"/>
      <c r="M36" s="12">
        <f>'Tabela 2'!O30</f>
        <v>8</v>
      </c>
      <c r="N36" s="12">
        <f>'Tabela 2'!R30</f>
        <v>0</v>
      </c>
      <c r="O36" s="12">
        <f>'Tabela 2'!T30</f>
        <v>30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>
        <f>'Tabela 2'!G31</f>
        <v>6</v>
      </c>
      <c r="H37" s="12"/>
      <c r="I37" s="12"/>
      <c r="J37" s="12">
        <f>'Tabela 2'!J31</f>
        <v>4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10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>
        <f>'Tabela 2'!G32</f>
        <v>11.5</v>
      </c>
      <c r="H38" s="12"/>
      <c r="I38" s="12"/>
      <c r="J38" s="12">
        <f>'Tabela 2'!J32</f>
        <v>12</v>
      </c>
      <c r="K38" s="12"/>
      <c r="L38" s="12"/>
      <c r="M38" s="12" t="str">
        <f>'Tabela 2'!O32</f>
        <v/>
      </c>
      <c r="N38" s="12">
        <f>'Tabela 2'!R32</f>
        <v>8</v>
      </c>
      <c r="O38" s="12">
        <f>'Tabela 2'!T32</f>
        <v>31.5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>
        <f>'Tabela 2'!G33</f>
        <v>6</v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6</v>
      </c>
      <c r="P39" s="13" t="str">
        <f>'Tabela 2'!U33</f>
        <v>F</v>
      </c>
    </row>
    <row r="40" spans="1:16" x14ac:dyDescent="0.3">
      <c r="A40" s="12" t="str">
        <f>CONCATENATE(CONCATENATE('Tabela 2'!A34,"/"),'Tabela 2'!B34)</f>
        <v>29/14/</v>
      </c>
      <c r="B40" s="12" t="str">
        <f>CONCATENATE(CONCATENATE('Tabela 2'!C34," "),'Tabela 2'!D34)</f>
        <v>Adlija  Kalamperović</v>
      </c>
      <c r="C40" s="12"/>
      <c r="D40" s="12"/>
      <c r="E40" s="12"/>
      <c r="F40" s="12"/>
      <c r="G40" s="12">
        <f>'Tabela 2'!G34</f>
        <v>9.5</v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9" t="s">
        <v>89</v>
      </c>
      <c r="B1" s="52"/>
      <c r="C1" s="52"/>
      <c r="D1" s="52"/>
      <c r="E1" s="52"/>
      <c r="F1" s="52"/>
      <c r="G1" s="60"/>
    </row>
    <row r="2" spans="1:7" ht="27.6" customHeight="1" x14ac:dyDescent="0.3">
      <c r="A2" s="59" t="s">
        <v>78</v>
      </c>
      <c r="B2" s="52"/>
      <c r="C2" s="61"/>
      <c r="D2" s="62" t="s">
        <v>115</v>
      </c>
      <c r="E2" s="52"/>
      <c r="F2" s="52"/>
      <c r="G2" s="60"/>
    </row>
    <row r="3" spans="1:7" ht="15" thickBot="1" x14ac:dyDescent="0.35">
      <c r="A3" s="63" t="s">
        <v>90</v>
      </c>
      <c r="B3" s="64"/>
      <c r="C3" s="65"/>
      <c r="D3" s="66" t="s">
        <v>79</v>
      </c>
      <c r="E3" s="64"/>
      <c r="F3" s="64"/>
      <c r="G3" s="67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8" t="s">
        <v>80</v>
      </c>
      <c r="B5" s="70" t="s">
        <v>81</v>
      </c>
      <c r="C5" s="70" t="s">
        <v>59</v>
      </c>
      <c r="D5" s="72" t="s">
        <v>82</v>
      </c>
      <c r="E5" s="73"/>
      <c r="F5" s="74"/>
      <c r="G5" s="75" t="s">
        <v>83</v>
      </c>
    </row>
    <row r="6" spans="1:7" ht="26.4" x14ac:dyDescent="0.3">
      <c r="A6" s="69"/>
      <c r="B6" s="71"/>
      <c r="C6" s="71"/>
      <c r="D6" s="16" t="s">
        <v>84</v>
      </c>
      <c r="E6" s="17" t="s">
        <v>85</v>
      </c>
      <c r="F6" s="16" t="s">
        <v>86</v>
      </c>
      <c r="G6" s="76"/>
    </row>
    <row r="7" spans="1:7" ht="14.4" customHeight="1" x14ac:dyDescent="0.3">
      <c r="A7" s="12">
        <v>1</v>
      </c>
      <c r="B7" s="12" t="str">
        <f>Evidencija!A8</f>
        <v>40/2020</v>
      </c>
      <c r="C7" s="12" t="str">
        <f>Evidencija!B8</f>
        <v>Nadžije Molla</v>
      </c>
      <c r="D7" s="12">
        <f>'Tabela 2'!K2</f>
        <v>21</v>
      </c>
      <c r="E7" s="12">
        <f>'Tabela 2'!S2</f>
        <v>0</v>
      </c>
      <c r="F7" s="12">
        <f>'Tabela 2'!T2</f>
        <v>21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14</v>
      </c>
      <c r="E8" s="12" t="str">
        <f>'Tabela 2'!S3</f>
        <v/>
      </c>
      <c r="F8" s="12">
        <f>'Tabela 2'!T3</f>
        <v>14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14</v>
      </c>
      <c r="E10" s="12" t="str">
        <f>'Tabela 2'!S5</f>
        <v/>
      </c>
      <c r="F10" s="12">
        <f>'Tabela 2'!T5</f>
        <v>14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22</v>
      </c>
      <c r="E11" s="12" t="str">
        <f>'Tabela 2'!S6</f>
        <v/>
      </c>
      <c r="F11" s="12">
        <f>'Tabela 2'!T6</f>
        <v>22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32</v>
      </c>
      <c r="E12" s="12">
        <f>'Tabela 2'!S7</f>
        <v>25</v>
      </c>
      <c r="F12" s="12">
        <f>'Tabela 2'!T7</f>
        <v>57</v>
      </c>
      <c r="G12" s="13" t="str">
        <f>'Tabela 2'!U7</f>
        <v>E</v>
      </c>
    </row>
    <row r="13" spans="1:7" ht="14.4" customHeight="1" x14ac:dyDescent="0.3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20</v>
      </c>
      <c r="E13" s="12">
        <f>'Tabela 2'!S8</f>
        <v>8</v>
      </c>
      <c r="F13" s="12">
        <f>'Tabela 2'!T8</f>
        <v>28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35</v>
      </c>
      <c r="E14" s="12">
        <f>'Tabela 2'!S9</f>
        <v>26</v>
      </c>
      <c r="F14" s="12">
        <f>'Tabela 2'!T9</f>
        <v>61</v>
      </c>
      <c r="G14" s="13" t="str">
        <f>'Tabela 2'!U9</f>
        <v>D</v>
      </c>
    </row>
    <row r="15" spans="1:7" ht="14.4" customHeight="1" x14ac:dyDescent="0.3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>
        <f>'Tabela 2'!K10</f>
        <v>18</v>
      </c>
      <c r="E15" s="12">
        <f>'Tabela 2'!S10</f>
        <v>2</v>
      </c>
      <c r="F15" s="12">
        <f>'Tabela 2'!T10</f>
        <v>20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17</v>
      </c>
      <c r="E16" s="12" t="str">
        <f>'Tabela 2'!S11</f>
        <v/>
      </c>
      <c r="F16" s="12">
        <f>'Tabela 2'!T11</f>
        <v>17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26.5</v>
      </c>
      <c r="E17" s="12">
        <f>'Tabela 2'!S12</f>
        <v>11</v>
      </c>
      <c r="F17" s="12">
        <f>'Tabela 2'!T12</f>
        <v>37.5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21.5</v>
      </c>
      <c r="E18" s="12">
        <f>'Tabela 2'!S13</f>
        <v>23.5</v>
      </c>
      <c r="F18" s="12">
        <f>'Tabela 2'!T13</f>
        <v>45</v>
      </c>
      <c r="G18" s="13" t="str">
        <f>'Tabela 2'!U13</f>
        <v>E</v>
      </c>
    </row>
    <row r="19" spans="1:7" ht="14.4" customHeight="1" x14ac:dyDescent="0.3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28.5</v>
      </c>
      <c r="E19" s="12">
        <f>'Tabela 2'!S14</f>
        <v>26</v>
      </c>
      <c r="F19" s="12">
        <f>'Tabela 2'!T14</f>
        <v>54.5</v>
      </c>
      <c r="G19" s="13" t="str">
        <f>'Tabela 2'!U14</f>
        <v>E</v>
      </c>
    </row>
    <row r="20" spans="1:7" ht="14.4" customHeight="1" x14ac:dyDescent="0.3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8.5</v>
      </c>
      <c r="E20" s="12" t="str">
        <f>'Tabela 2'!S15</f>
        <v/>
      </c>
      <c r="F20" s="12">
        <f>'Tabela 2'!T15</f>
        <v>8.5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>
        <f>'Tabela 2'!K16</f>
        <v>7</v>
      </c>
      <c r="E21" s="12" t="str">
        <f>'Tabela 2'!S16</f>
        <v/>
      </c>
      <c r="F21" s="12">
        <f>'Tabela 2'!T16</f>
        <v>7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4.5</v>
      </c>
      <c r="E23" s="12" t="str">
        <f>'Tabela 2'!S18</f>
        <v/>
      </c>
      <c r="F23" s="12">
        <f>'Tabela 2'!T18</f>
        <v>4.5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10</v>
      </c>
      <c r="E25" s="12" t="str">
        <f>'Tabela 2'!S20</f>
        <v/>
      </c>
      <c r="F25" s="12">
        <f>'Tabela 2'!T20</f>
        <v>10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12.5</v>
      </c>
      <c r="E26" s="12" t="str">
        <f>'Tabela 2'!S21</f>
        <v/>
      </c>
      <c r="F26" s="12">
        <f>'Tabela 2'!T21</f>
        <v>12.5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>
        <f>'Tabela 2'!K22</f>
        <v>7</v>
      </c>
      <c r="E27" s="12" t="str">
        <f>'Tabela 2'!S22</f>
        <v/>
      </c>
      <c r="F27" s="12">
        <f>'Tabela 2'!T22</f>
        <v>7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14.5</v>
      </c>
      <c r="E29" s="12" t="str">
        <f>'Tabela 2'!S24</f>
        <v/>
      </c>
      <c r="F29" s="12">
        <f>'Tabela 2'!T24</f>
        <v>14.5</v>
      </c>
      <c r="G29" s="13" t="str">
        <f>'Tabela 2'!U24</f>
        <v>F</v>
      </c>
    </row>
    <row r="30" spans="1:7" ht="14.4" customHeight="1" x14ac:dyDescent="0.3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13</v>
      </c>
      <c r="E30" s="12">
        <f>'Tabela 2'!S25</f>
        <v>9</v>
      </c>
      <c r="F30" s="12">
        <f>'Tabela 2'!T25</f>
        <v>22</v>
      </c>
      <c r="G30" s="13" t="str">
        <f>'Tabela 2'!U25</f>
        <v>F</v>
      </c>
    </row>
    <row r="31" spans="1:7" ht="14.4" customHeight="1" x14ac:dyDescent="0.3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16</v>
      </c>
      <c r="E32" s="12" t="str">
        <f>'Tabela 2'!S27</f>
        <v/>
      </c>
      <c r="F32" s="12">
        <f>'Tabela 2'!T27</f>
        <v>16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15.5</v>
      </c>
      <c r="E33" s="12">
        <f>'Tabela 2'!S28</f>
        <v>14</v>
      </c>
      <c r="F33" s="12">
        <f>'Tabela 2'!T28</f>
        <v>29.5</v>
      </c>
      <c r="G33" s="13" t="str">
        <f>'Tabela 2'!U28</f>
        <v>F</v>
      </c>
    </row>
    <row r="34" spans="1:7" ht="14.4" customHeight="1" x14ac:dyDescent="0.3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13</v>
      </c>
      <c r="E34" s="12" t="str">
        <f>'Tabela 2'!S29</f>
        <v/>
      </c>
      <c r="F34" s="12">
        <f>'Tabela 2'!T29</f>
        <v>13</v>
      </c>
      <c r="G34" s="13" t="str">
        <f>'Tabela 2'!U29</f>
        <v>F</v>
      </c>
    </row>
    <row r="35" spans="1:7" ht="14.4" customHeight="1" x14ac:dyDescent="0.3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22</v>
      </c>
      <c r="E35" s="12">
        <f>'Tabela 2'!S30</f>
        <v>8</v>
      </c>
      <c r="F35" s="12">
        <f>'Tabela 2'!T30</f>
        <v>30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10</v>
      </c>
      <c r="E36" s="12" t="str">
        <f>'Tabela 2'!S31</f>
        <v/>
      </c>
      <c r="F36" s="12">
        <f>'Tabela 2'!T31</f>
        <v>10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23.5</v>
      </c>
      <c r="E37" s="12">
        <f>'Tabela 2'!S32</f>
        <v>8</v>
      </c>
      <c r="F37" s="12">
        <f>'Tabela 2'!T32</f>
        <v>31.5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6</v>
      </c>
      <c r="E38" s="12" t="str">
        <f>'Tabela 2'!S33</f>
        <v/>
      </c>
      <c r="F38" s="12">
        <f>'Tabela 2'!T33</f>
        <v>6</v>
      </c>
      <c r="G38" s="13" t="str">
        <f>'Tabela 2'!U33</f>
        <v>F</v>
      </c>
    </row>
    <row r="39" spans="1:7" ht="14.4" customHeight="1" x14ac:dyDescent="0.3">
      <c r="A39" s="12">
        <f t="shared" si="0"/>
        <v>33</v>
      </c>
      <c r="B39" s="12" t="str">
        <f>Evidencija!A40</f>
        <v>29/14/</v>
      </c>
      <c r="C39" s="12" t="str">
        <f>Evidencija!B40</f>
        <v>Adlija  Kalamperović</v>
      </c>
      <c r="D39" s="12">
        <f>'Tabela 2'!K34</f>
        <v>9.5</v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1" t="s">
        <v>91</v>
      </c>
      <c r="B1" s="91"/>
      <c r="C1" s="9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1" t="s">
        <v>112</v>
      </c>
      <c r="B2" s="91"/>
      <c r="C2" s="9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1" t="s">
        <v>92</v>
      </c>
      <c r="B3" s="91"/>
      <c r="C3" s="9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5" customHeight="1" x14ac:dyDescent="0.3">
      <c r="A4" s="92" t="s">
        <v>113</v>
      </c>
      <c r="B4" s="92"/>
      <c r="C4" s="9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1" t="s">
        <v>93</v>
      </c>
      <c r="B5" s="91"/>
      <c r="C5" s="9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1" t="s">
        <v>94</v>
      </c>
      <c r="B6" s="91"/>
      <c r="C6" s="9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0" t="s">
        <v>95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3">
      <c r="A9" s="82" t="s">
        <v>96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3">
      <c r="A10" s="82" t="s">
        <v>97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8" t="s">
        <v>98</v>
      </c>
      <c r="B12" s="70" t="s">
        <v>99</v>
      </c>
      <c r="C12" s="70" t="s">
        <v>100</v>
      </c>
      <c r="D12" s="87" t="s">
        <v>101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102</v>
      </c>
      <c r="Q12" s="88"/>
      <c r="R12" s="88"/>
      <c r="S12" s="90"/>
      <c r="T12" s="14"/>
      <c r="U12" s="14"/>
      <c r="V12" s="14"/>
      <c r="W12" s="14"/>
    </row>
    <row r="13" spans="1:23" x14ac:dyDescent="0.3">
      <c r="A13" s="83"/>
      <c r="B13" s="85"/>
      <c r="C13" s="85"/>
      <c r="D13" s="79" t="s">
        <v>103</v>
      </c>
      <c r="E13" s="61"/>
      <c r="F13" s="79" t="s">
        <v>104</v>
      </c>
      <c r="G13" s="61"/>
      <c r="H13" s="79" t="s">
        <v>105</v>
      </c>
      <c r="I13" s="61"/>
      <c r="J13" s="79" t="s">
        <v>106</v>
      </c>
      <c r="K13" s="61"/>
      <c r="L13" s="79" t="s">
        <v>107</v>
      </c>
      <c r="M13" s="61"/>
      <c r="N13" s="79" t="s">
        <v>108</v>
      </c>
      <c r="O13" s="61"/>
      <c r="P13" s="79" t="s">
        <v>109</v>
      </c>
      <c r="Q13" s="61"/>
      <c r="R13" s="79" t="s">
        <v>110</v>
      </c>
      <c r="S13" s="60"/>
      <c r="T13" s="14"/>
      <c r="U13" s="14"/>
      <c r="V13" s="14"/>
      <c r="W13" s="14"/>
    </row>
    <row r="14" spans="1:23" ht="15" thickBot="1" x14ac:dyDescent="0.35">
      <c r="A14" s="84"/>
      <c r="B14" s="86"/>
      <c r="C14" s="86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1</v>
      </c>
      <c r="K15" s="21">
        <f>ROUND(100*J15/C15,1)</f>
        <v>3.1</v>
      </c>
      <c r="L15" s="21">
        <f>COUNTIF(Zaključne!G7:G61, "=E")</f>
        <v>3</v>
      </c>
      <c r="M15" s="21">
        <f>ROUND(100*L15/C15,1)</f>
        <v>9.4</v>
      </c>
      <c r="N15" s="21">
        <f>COUNTIF(Zaključne!G7:G61, "=F")</f>
        <v>28</v>
      </c>
      <c r="O15" s="21">
        <f>MAX(0,100-E15-G15-I15-K15-M15)</f>
        <v>87.5</v>
      </c>
      <c r="P15" s="21">
        <f>+D15+F15+H15+J15+L15</f>
        <v>4</v>
      </c>
      <c r="Q15" s="21">
        <f>ROUND(100*P15/C15,1)</f>
        <v>12.5</v>
      </c>
      <c r="R15" s="21">
        <f>+N15</f>
        <v>28</v>
      </c>
      <c r="S15" s="22">
        <f>O15</f>
        <v>87.5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8" t="s">
        <v>117</v>
      </c>
      <c r="O19" s="78"/>
      <c r="P19" s="78"/>
      <c r="Q19" s="78"/>
      <c r="R19" s="78"/>
      <c r="S19" s="78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7" t="s">
        <v>116</v>
      </c>
      <c r="O20" s="77"/>
      <c r="P20" s="77"/>
      <c r="Q20" s="77"/>
      <c r="R20" s="77"/>
      <c r="S20" s="77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2021-06-21T09:17:49Z</dcterms:modified>
</cp:coreProperties>
</file>